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\Desktop\"/>
    </mc:Choice>
  </mc:AlternateContent>
  <xr:revisionPtr revIDLastSave="0" documentId="8_{9344473B-BB2D-41FC-86F3-D1EFE22FDABB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2" i="1" l="1"/>
  <c r="L8" i="1"/>
  <c r="L9" i="1"/>
  <c r="L10" i="1"/>
  <c r="L11" i="1"/>
  <c r="L12" i="1"/>
  <c r="L13" i="1"/>
  <c r="L14" i="1"/>
  <c r="L7" i="1"/>
  <c r="E21" i="1"/>
  <c r="E20" i="1"/>
  <c r="E19" i="1"/>
  <c r="E18" i="1"/>
  <c r="E17" i="1"/>
  <c r="E16" i="1"/>
  <c r="K7" i="1"/>
  <c r="K8" i="1"/>
  <c r="K9" i="1"/>
  <c r="K10" i="1"/>
  <c r="K11" i="1"/>
  <c r="K12" i="1"/>
  <c r="K13" i="1"/>
  <c r="K14" i="1"/>
  <c r="E7" i="1"/>
  <c r="E8" i="1"/>
  <c r="G8" i="1" s="1"/>
  <c r="J8" i="1" s="1"/>
  <c r="J9" i="1"/>
  <c r="J10" i="1"/>
  <c r="J11" i="1"/>
  <c r="J12" i="1"/>
  <c r="J13" i="1"/>
  <c r="J14" i="1"/>
  <c r="I7" i="1"/>
  <c r="I9" i="1"/>
  <c r="I10" i="1"/>
  <c r="I11" i="1"/>
  <c r="I12" i="1"/>
  <c r="I13" i="1"/>
  <c r="I14" i="1"/>
  <c r="I8" i="1"/>
  <c r="H8" i="1"/>
  <c r="H9" i="1"/>
  <c r="H10" i="1"/>
  <c r="H11" i="1"/>
  <c r="H12" i="1"/>
  <c r="H13" i="1"/>
  <c r="H14" i="1"/>
  <c r="H7" i="1"/>
  <c r="G9" i="1"/>
  <c r="G10" i="1"/>
  <c r="G11" i="1"/>
  <c r="G12" i="1"/>
  <c r="G13" i="1"/>
  <c r="G14" i="1"/>
  <c r="F7" i="1"/>
  <c r="G7" i="1" s="1"/>
  <c r="J7" i="1" s="1"/>
  <c r="F8" i="1"/>
  <c r="F9" i="1"/>
  <c r="F10" i="1"/>
  <c r="F11" i="1"/>
  <c r="F12" i="1"/>
  <c r="F13" i="1"/>
  <c r="F14" i="1"/>
  <c r="E11" i="1"/>
  <c r="E9" i="1"/>
  <c r="E10" i="1"/>
  <c r="E12" i="1"/>
  <c r="E13" i="1"/>
  <c r="E14" i="1"/>
  <c r="J4" i="1"/>
</calcChain>
</file>

<file path=xl/sharedStrings.xml><?xml version="1.0" encoding="utf-8"?>
<sst xmlns="http://schemas.openxmlformats.org/spreadsheetml/2006/main" count="80" uniqueCount="67">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</sst>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5" zoomScale="75" workbookViewId="0">
      <selection activeCell="H22" sqref="H22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7.28515625" style="1" customWidth="1"/>
    <col min="12" max="12" width="23.5703125" style="1" customWidth="1"/>
    <col min="13" max="16384" width="11.42578125" style="1"/>
  </cols>
  <sheetData>
    <row r="1" spans="1:12" ht="36" x14ac:dyDescent="0.55000000000000004">
      <c r="A1" s="47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13.5" thickBot="1" x14ac:dyDescent="0.25">
      <c r="A2" s="50" t="s">
        <v>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12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43387</v>
      </c>
      <c r="K4" s="15"/>
      <c r="L4" s="21"/>
    </row>
    <row r="5" spans="1:12" ht="13.5" thickBot="1" x14ac:dyDescent="0.25">
      <c r="A5" s="44" t="s">
        <v>14</v>
      </c>
      <c r="B5" s="45"/>
      <c r="C5" s="46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PRODUCT(D7,75%)</f>
        <v>51</v>
      </c>
      <c r="F7" s="27">
        <f>(D7+E7*F6)</f>
        <v>85.85</v>
      </c>
      <c r="G7" s="27">
        <f>(D7+E7-F7)</f>
        <v>33.150000000000006</v>
      </c>
      <c r="H7" s="27">
        <f>IF(E7&gt;=50,E7*18%,E7*14%)</f>
        <v>9.18</v>
      </c>
      <c r="I7" s="27">
        <f>IF(E7&gt;25,E7*12%,E7*9%)</f>
        <v>6.12</v>
      </c>
      <c r="J7" s="27">
        <f>(G7-H7+I7)</f>
        <v>30.090000000000007</v>
      </c>
      <c r="K7" s="26" t="str">
        <f>IF(J7&lt;80, "BUENA DEMANDA", "MALA DEMANDA")</f>
        <v>BUENA DEMANDA</v>
      </c>
      <c r="L7" s="26" t="str">
        <f>IF(I7&gt;3,"ANALIZAR DEVOLUCIÓN","DEVOLUCIÓN NORMAL")</f>
        <v>ANALIZAR DEVOLUCIÓN</v>
      </c>
    </row>
    <row r="8" spans="1:12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>PRODUCT(D8*75%)</f>
        <v>63.75</v>
      </c>
      <c r="F8" s="27">
        <f t="shared" ref="F8:F14" si="0">(D8+E8*35%)</f>
        <v>107.3125</v>
      </c>
      <c r="G8" s="27">
        <f t="shared" ref="G8:G14" si="1">(D8+E8-F8)</f>
        <v>41.4375</v>
      </c>
      <c r="H8" s="27">
        <f t="shared" ref="H8:H14" si="2">IF(E8&gt;=50,E8*18%,E8*14%)</f>
        <v>11.475</v>
      </c>
      <c r="I8" s="27">
        <f>IF(E8&gt;25,E8*12%,E8*9%)</f>
        <v>7.6499999999999995</v>
      </c>
      <c r="J8" s="27">
        <f t="shared" ref="J8:J14" si="3">(G8-H8+I8)</f>
        <v>37.612499999999997</v>
      </c>
      <c r="K8" s="26" t="str">
        <f t="shared" ref="K8:K14" si="4">IF(J8&lt;80, "BUENA DEMANDA", "MALA DEMANDA")</f>
        <v>BUENA DEMANDA</v>
      </c>
      <c r="L8" s="26" t="str">
        <f>IF(I8&gt;3,"ANALIZAR DEVOLUCIÓN","DEVOLUCIÓN NORMAL")</f>
        <v>ANALIZAR DEVOLUCIÓN</v>
      </c>
    </row>
    <row r="9" spans="1:12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ref="E8:E14" si="5">PRODUCT(D9*75%)</f>
        <v>24</v>
      </c>
      <c r="F9" s="27">
        <f t="shared" si="0"/>
        <v>40.4</v>
      </c>
      <c r="G9" s="27">
        <f>(D9+E9-F9)</f>
        <v>15.600000000000001</v>
      </c>
      <c r="H9" s="27">
        <f t="shared" si="2"/>
        <v>3.3600000000000003</v>
      </c>
      <c r="I9" s="27">
        <f t="shared" ref="I9:I14" si="6">IF(E9&gt;25,E9*12%,E9*9%)</f>
        <v>2.16</v>
      </c>
      <c r="J9" s="27">
        <f t="shared" si="3"/>
        <v>14.400000000000002</v>
      </c>
      <c r="K9" s="26" t="str">
        <f t="shared" si="4"/>
        <v>BUENA DEMANDA</v>
      </c>
      <c r="L9" s="26" t="str">
        <f t="shared" ref="L8:L14" si="7">IF(I9&gt;3,"ANALIZAR DEVOLUCIÓN","DEVOLUCIÓN NORMAL")</f>
        <v>DEVOLUCIÓN NORMAL</v>
      </c>
    </row>
    <row r="10" spans="1:12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 t="shared" si="5"/>
        <v>3.75</v>
      </c>
      <c r="F10" s="27">
        <f t="shared" si="0"/>
        <v>6.3125</v>
      </c>
      <c r="G10" s="27">
        <f t="shared" si="1"/>
        <v>2.4375</v>
      </c>
      <c r="H10" s="27">
        <f t="shared" si="2"/>
        <v>0.52500000000000002</v>
      </c>
      <c r="I10" s="27">
        <f t="shared" si="6"/>
        <v>0.33749999999999997</v>
      </c>
      <c r="J10" s="27">
        <f t="shared" si="3"/>
        <v>2.25</v>
      </c>
      <c r="K10" s="26" t="str">
        <f t="shared" si="4"/>
        <v>BUENA DEMANDA</v>
      </c>
      <c r="L10" s="26" t="str">
        <f t="shared" si="7"/>
        <v>DEVOLUCIÓN NORMAL</v>
      </c>
    </row>
    <row r="11" spans="1:12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>PRODUCT(D11*75%)</f>
        <v>67.5</v>
      </c>
      <c r="F11" s="27">
        <f t="shared" si="0"/>
        <v>113.625</v>
      </c>
      <c r="G11" s="27">
        <f t="shared" si="1"/>
        <v>43.875</v>
      </c>
      <c r="H11" s="27">
        <f t="shared" si="2"/>
        <v>12.15</v>
      </c>
      <c r="I11" s="27">
        <f t="shared" si="6"/>
        <v>8.1</v>
      </c>
      <c r="J11" s="27">
        <f t="shared" si="3"/>
        <v>39.825000000000003</v>
      </c>
      <c r="K11" s="26" t="str">
        <f t="shared" si="4"/>
        <v>BUENA DEMANDA</v>
      </c>
      <c r="L11" s="26" t="str">
        <f t="shared" si="7"/>
        <v>ANALIZAR DEVOLUCIÓN</v>
      </c>
    </row>
    <row r="12" spans="1:12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5"/>
        <v>22.5</v>
      </c>
      <c r="F12" s="27">
        <f t="shared" si="0"/>
        <v>37.875</v>
      </c>
      <c r="G12" s="27">
        <f t="shared" si="1"/>
        <v>14.625</v>
      </c>
      <c r="H12" s="27">
        <f t="shared" si="2"/>
        <v>3.1500000000000004</v>
      </c>
      <c r="I12" s="27">
        <f t="shared" si="6"/>
        <v>2.0249999999999999</v>
      </c>
      <c r="J12" s="27">
        <f t="shared" si="3"/>
        <v>13.5</v>
      </c>
      <c r="K12" s="26" t="str">
        <f t="shared" si="4"/>
        <v>BUENA DEMANDA</v>
      </c>
      <c r="L12" s="26" t="str">
        <f t="shared" si="7"/>
        <v>DEVOLUCIÓN NORMAL</v>
      </c>
    </row>
    <row r="13" spans="1:12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5"/>
        <v>33.75</v>
      </c>
      <c r="F13" s="27">
        <f t="shared" si="0"/>
        <v>56.8125</v>
      </c>
      <c r="G13" s="27">
        <f t="shared" si="1"/>
        <v>21.9375</v>
      </c>
      <c r="H13" s="27">
        <f t="shared" si="2"/>
        <v>4.7250000000000005</v>
      </c>
      <c r="I13" s="27">
        <f t="shared" si="6"/>
        <v>4.05</v>
      </c>
      <c r="J13" s="27">
        <f t="shared" si="3"/>
        <v>21.262499999999999</v>
      </c>
      <c r="K13" s="26" t="str">
        <f t="shared" si="4"/>
        <v>BUENA DEMANDA</v>
      </c>
      <c r="L13" s="26" t="str">
        <f t="shared" si="7"/>
        <v>ANALIZAR DEVOLUCIÓN</v>
      </c>
    </row>
    <row r="14" spans="1:12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5"/>
        <v>7.5</v>
      </c>
      <c r="F14" s="27">
        <f t="shared" si="0"/>
        <v>12.625</v>
      </c>
      <c r="G14" s="27">
        <f t="shared" si="1"/>
        <v>4.875</v>
      </c>
      <c r="H14" s="27">
        <f t="shared" si="2"/>
        <v>1.05</v>
      </c>
      <c r="I14" s="27">
        <f t="shared" si="6"/>
        <v>0.67499999999999993</v>
      </c>
      <c r="J14" s="27">
        <f t="shared" si="3"/>
        <v>4.5</v>
      </c>
      <c r="K14" s="26" t="str">
        <f t="shared" si="4"/>
        <v>BUENA DEMANDA</v>
      </c>
      <c r="L14" s="26" t="str">
        <f t="shared" si="7"/>
        <v>DEVOLUCIÓN NORMAL</v>
      </c>
    </row>
    <row r="15" spans="1:12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3.5" thickBot="1" x14ac:dyDescent="0.25">
      <c r="A16" s="32" t="s">
        <v>34</v>
      </c>
      <c r="B16" s="33"/>
      <c r="C16" s="33"/>
      <c r="D16" s="33"/>
      <c r="E16" s="35">
        <f>SUM(J7:J14)</f>
        <v>163.44</v>
      </c>
      <c r="F16" s="36"/>
      <c r="G16" s="37"/>
      <c r="H16" s="37"/>
      <c r="I16" s="37"/>
      <c r="J16" s="37"/>
      <c r="K16" s="37"/>
      <c r="L16" s="38"/>
    </row>
    <row r="17" spans="1:12" ht="13.5" thickBot="1" x14ac:dyDescent="0.25">
      <c r="A17" s="32" t="s">
        <v>57</v>
      </c>
      <c r="B17" s="33"/>
      <c r="C17" s="33"/>
      <c r="D17" s="33"/>
      <c r="E17" s="35">
        <f>SUM(D7:D14)/8</f>
        <v>45.625</v>
      </c>
      <c r="F17" s="39"/>
      <c r="G17" s="3"/>
      <c r="H17" s="3"/>
      <c r="I17" s="3"/>
      <c r="J17" s="3"/>
      <c r="K17" s="3"/>
      <c r="L17" s="40"/>
    </row>
    <row r="18" spans="1:12" ht="13.5" thickBot="1" x14ac:dyDescent="0.25">
      <c r="A18" s="32" t="s">
        <v>58</v>
      </c>
      <c r="B18" s="33"/>
      <c r="C18" s="33"/>
      <c r="D18" s="33"/>
      <c r="E18" s="35">
        <f>MAX(F7:F14)</f>
        <v>113.625</v>
      </c>
      <c r="F18" s="39"/>
      <c r="G18" s="3"/>
      <c r="H18" s="3"/>
      <c r="I18" s="3"/>
      <c r="J18" s="3"/>
      <c r="K18" s="3"/>
      <c r="L18" s="40"/>
    </row>
    <row r="19" spans="1:12" ht="13.5" thickBot="1" x14ac:dyDescent="0.25">
      <c r="A19" s="32" t="s">
        <v>59</v>
      </c>
      <c r="B19" s="33"/>
      <c r="C19" s="33"/>
      <c r="D19" s="33"/>
      <c r="E19" s="35">
        <f>MIN(H7:I14)</f>
        <v>0.33749999999999997</v>
      </c>
      <c r="F19" s="39"/>
      <c r="G19" s="3"/>
      <c r="H19" s="3"/>
      <c r="I19" s="3"/>
      <c r="J19" s="3"/>
      <c r="K19" s="3"/>
      <c r="L19" s="40"/>
    </row>
    <row r="20" spans="1:12" ht="13.5" thickBot="1" x14ac:dyDescent="0.25">
      <c r="A20" s="32" t="s">
        <v>60</v>
      </c>
      <c r="B20" s="33"/>
      <c r="C20" s="33"/>
      <c r="D20" s="34"/>
      <c r="E20" s="35">
        <f>SUM(D7:D14,J7:J14)</f>
        <v>528.44000000000005</v>
      </c>
      <c r="F20" s="39"/>
      <c r="G20" s="3"/>
      <c r="H20" s="3"/>
      <c r="I20" s="3"/>
      <c r="J20" s="3"/>
      <c r="K20" s="3"/>
      <c r="L20" s="40"/>
    </row>
    <row r="21" spans="1:12" ht="13.5" thickBot="1" x14ac:dyDescent="0.25">
      <c r="A21" s="32" t="s">
        <v>61</v>
      </c>
      <c r="B21" s="33"/>
      <c r="C21" s="33"/>
      <c r="D21" s="34"/>
      <c r="E21" s="35">
        <f>SUM(F7:F14,I7:I14)/8</f>
        <v>61.491250000000001</v>
      </c>
      <c r="F21" s="39"/>
      <c r="G21" s="3"/>
      <c r="H21" s="3"/>
      <c r="I21" s="3"/>
      <c r="J21" s="3"/>
      <c r="K21" s="3"/>
      <c r="L21" s="40"/>
    </row>
    <row r="22" spans="1:12" ht="13.5" thickBot="1" x14ac:dyDescent="0.25">
      <c r="A22" s="32" t="s">
        <v>62</v>
      </c>
      <c r="B22" s="33"/>
      <c r="C22" s="33"/>
      <c r="D22" s="34"/>
      <c r="E22" s="35">
        <f>MAX(H7:H14,E7:E14)</f>
        <v>67.5</v>
      </c>
      <c r="F22" s="39"/>
      <c r="G22" s="3"/>
      <c r="H22" s="3"/>
      <c r="I22" s="3"/>
      <c r="J22" s="3"/>
      <c r="K22" s="3"/>
      <c r="L22" s="40"/>
    </row>
    <row r="23" spans="1:12" ht="13.5" thickBot="1" x14ac:dyDescent="0.25">
      <c r="A23" s="32" t="s">
        <v>63</v>
      </c>
      <c r="B23" s="33"/>
      <c r="C23" s="33"/>
      <c r="D23" s="34"/>
      <c r="E23" s="35">
        <v>8</v>
      </c>
      <c r="F23" s="41"/>
      <c r="G23" s="42"/>
      <c r="H23" s="42"/>
      <c r="I23" s="42"/>
      <c r="J23" s="42"/>
      <c r="K23" s="42"/>
      <c r="L23" s="43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66</v>
      </c>
    </row>
    <row r="30" spans="1:12" x14ac:dyDescent="0.2">
      <c r="A30" s="11" t="s">
        <v>42</v>
      </c>
      <c r="B30" s="1" t="s">
        <v>43</v>
      </c>
    </row>
    <row r="31" spans="1:12" x14ac:dyDescent="0.2">
      <c r="A31" s="11" t="s">
        <v>44</v>
      </c>
      <c r="B31" s="1" t="s">
        <v>46</v>
      </c>
    </row>
    <row r="32" spans="1:12" x14ac:dyDescent="0.2">
      <c r="A32" s="11" t="s">
        <v>45</v>
      </c>
      <c r="B32" s="1" t="s">
        <v>47</v>
      </c>
    </row>
    <row r="33" spans="1:2" x14ac:dyDescent="0.2">
      <c r="A33" s="11" t="s">
        <v>48</v>
      </c>
      <c r="B33" s="1" t="s">
        <v>49</v>
      </c>
    </row>
    <row r="34" spans="1:2" x14ac:dyDescent="0.2">
      <c r="A34" s="11" t="s">
        <v>50</v>
      </c>
      <c r="B34" s="1" t="s">
        <v>51</v>
      </c>
    </row>
    <row r="35" spans="1:2" ht="22.5" x14ac:dyDescent="0.2">
      <c r="A35" s="13" t="s">
        <v>52</v>
      </c>
      <c r="B35" s="1" t="s">
        <v>53</v>
      </c>
    </row>
    <row r="36" spans="1:2" x14ac:dyDescent="0.2">
      <c r="A36" s="11" t="s">
        <v>54</v>
      </c>
      <c r="B36" s="1" t="s">
        <v>55</v>
      </c>
    </row>
    <row r="38" spans="1:2" x14ac:dyDescent="0.2">
      <c r="A38" s="11" t="s">
        <v>65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Tomas</cp:lastModifiedBy>
  <cp:lastPrinted>2010-06-18T04:45:16Z</cp:lastPrinted>
  <dcterms:created xsi:type="dcterms:W3CDTF">2008-09-22T19:08:41Z</dcterms:created>
  <dcterms:modified xsi:type="dcterms:W3CDTF">2018-10-14T23:57:44Z</dcterms:modified>
</cp:coreProperties>
</file>